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Google Drive\"/>
    </mc:Choice>
  </mc:AlternateContent>
  <workbookProtection lockWindows="1"/>
  <bookViews>
    <workbookView xWindow="0" yWindow="0" windowWidth="16380" windowHeight="8190" tabRatio="989"/>
  </bookViews>
  <sheets>
    <sheet name="Sheet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7" i="1" l="1"/>
  <c r="C37" i="1"/>
  <c r="E34" i="1"/>
  <c r="F34" i="1"/>
  <c r="D34" i="1" s="1"/>
  <c r="C34" i="1" s="1"/>
  <c r="B34" i="1" s="1"/>
  <c r="AJ37" i="1"/>
  <c r="AI37" i="1"/>
  <c r="AH37" i="1"/>
  <c r="AG37" i="1"/>
  <c r="AF37" i="1"/>
  <c r="G34" i="1"/>
  <c r="AC37" i="1" l="1"/>
  <c r="AK37" i="1"/>
  <c r="E33" i="1"/>
  <c r="F33" i="1"/>
  <c r="D33" i="1" s="1"/>
  <c r="C33" i="1" s="1"/>
  <c r="G33" i="1"/>
  <c r="AE37" i="1"/>
  <c r="AD37" i="1"/>
  <c r="AA37" i="1"/>
  <c r="Z37" i="1"/>
  <c r="Y37" i="1"/>
  <c r="X37" i="1"/>
  <c r="W37" i="1"/>
  <c r="V37" i="1"/>
  <c r="U37" i="1"/>
  <c r="S37" i="1"/>
  <c r="R37" i="1"/>
  <c r="P37" i="1"/>
  <c r="O37" i="1"/>
  <c r="N37" i="1"/>
  <c r="M37" i="1"/>
  <c r="L37" i="1"/>
  <c r="K37" i="1"/>
  <c r="J37" i="1"/>
  <c r="I37" i="1"/>
  <c r="G32" i="1"/>
  <c r="F32" i="1" s="1"/>
  <c r="D32" i="1" s="1"/>
  <c r="C32" i="1" s="1"/>
  <c r="E32" i="1"/>
  <c r="G31" i="1"/>
  <c r="F31" i="1"/>
  <c r="D31" i="1" s="1"/>
  <c r="C31" i="1" s="1"/>
  <c r="E31" i="1"/>
  <c r="AB30" i="1"/>
  <c r="G30" i="1" s="1"/>
  <c r="F30" i="1" s="1"/>
  <c r="D30" i="1" s="1"/>
  <c r="C30" i="1" s="1"/>
  <c r="E30" i="1"/>
  <c r="G29" i="1"/>
  <c r="F29" i="1" s="1"/>
  <c r="D29" i="1" s="1"/>
  <c r="C29" i="1" s="1"/>
  <c r="E29" i="1"/>
  <c r="G28" i="1"/>
  <c r="F28" i="1"/>
  <c r="D28" i="1" s="1"/>
  <c r="C28" i="1" s="1"/>
  <c r="E28" i="1"/>
  <c r="G27" i="1"/>
  <c r="F27" i="1" s="1"/>
  <c r="D27" i="1" s="1"/>
  <c r="C27" i="1" s="1"/>
  <c r="E27" i="1"/>
  <c r="G26" i="1"/>
  <c r="F26" i="1"/>
  <c r="D26" i="1" s="1"/>
  <c r="C26" i="1" s="1"/>
  <c r="E26" i="1"/>
  <c r="G25" i="1"/>
  <c r="F25" i="1" s="1"/>
  <c r="D25" i="1" s="1"/>
  <c r="C25" i="1" s="1"/>
  <c r="E25" i="1"/>
  <c r="G24" i="1"/>
  <c r="F24" i="1"/>
  <c r="D24" i="1" s="1"/>
  <c r="C24" i="1" s="1"/>
  <c r="E24" i="1"/>
  <c r="G23" i="1"/>
  <c r="F23" i="1" s="1"/>
  <c r="D23" i="1" s="1"/>
  <c r="C23" i="1" s="1"/>
  <c r="E23" i="1"/>
  <c r="T22" i="1"/>
  <c r="T37" i="1" s="1"/>
  <c r="G22" i="1"/>
  <c r="F22" i="1"/>
  <c r="D22" i="1" s="1"/>
  <c r="C22" i="1" s="1"/>
  <c r="E22" i="1"/>
  <c r="G21" i="1"/>
  <c r="F21" i="1" s="1"/>
  <c r="D21" i="1" s="1"/>
  <c r="C21" i="1" s="1"/>
  <c r="E21" i="1"/>
  <c r="G20" i="1"/>
  <c r="F20" i="1"/>
  <c r="D20" i="1" s="1"/>
  <c r="C20" i="1" s="1"/>
  <c r="E20" i="1"/>
  <c r="Q19" i="1"/>
  <c r="G19" i="1" s="1"/>
  <c r="F19" i="1" s="1"/>
  <c r="D19" i="1" s="1"/>
  <c r="C19" i="1" s="1"/>
  <c r="E19" i="1"/>
  <c r="G18" i="1"/>
  <c r="F18" i="1" s="1"/>
  <c r="D18" i="1" s="1"/>
  <c r="C18" i="1" s="1"/>
  <c r="E18" i="1"/>
  <c r="G17" i="1"/>
  <c r="F17" i="1"/>
  <c r="D17" i="1" s="1"/>
  <c r="C17" i="1" s="1"/>
  <c r="E17" i="1"/>
  <c r="G16" i="1"/>
  <c r="F16" i="1" s="1"/>
  <c r="D16" i="1" s="1"/>
  <c r="C16" i="1" s="1"/>
  <c r="E16" i="1"/>
  <c r="G15" i="1"/>
  <c r="F15" i="1"/>
  <c r="D15" i="1" s="1"/>
  <c r="C15" i="1" s="1"/>
  <c r="E15" i="1"/>
  <c r="G14" i="1"/>
  <c r="F14" i="1" s="1"/>
  <c r="D14" i="1" s="1"/>
  <c r="C14" i="1" s="1"/>
  <c r="E14" i="1"/>
  <c r="G13" i="1"/>
  <c r="F13" i="1"/>
  <c r="D13" i="1" s="1"/>
  <c r="C13" i="1" s="1"/>
  <c r="E13" i="1"/>
  <c r="G12" i="1"/>
  <c r="F12" i="1" s="1"/>
  <c r="D12" i="1" s="1"/>
  <c r="C12" i="1" s="1"/>
  <c r="E12" i="1"/>
  <c r="G11" i="1"/>
  <c r="F11" i="1"/>
  <c r="D11" i="1" s="1"/>
  <c r="C11" i="1" s="1"/>
  <c r="E11" i="1"/>
  <c r="F10" i="1"/>
  <c r="D10" i="1" s="1"/>
  <c r="C10" i="1" s="1"/>
  <c r="E10" i="1"/>
  <c r="F9" i="1"/>
  <c r="E9" i="1"/>
  <c r="D9" i="1"/>
  <c r="C9" i="1"/>
  <c r="F8" i="1"/>
  <c r="E8" i="1"/>
  <c r="D8" i="1"/>
  <c r="C8" i="1" s="1"/>
  <c r="F7" i="1"/>
  <c r="D7" i="1" s="1"/>
  <c r="E7" i="1"/>
  <c r="E37" i="1" s="1"/>
  <c r="D3" i="1"/>
  <c r="C7" i="1" l="1"/>
  <c r="D36" i="1"/>
  <c r="AB37" i="1"/>
  <c r="Q37" i="1"/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C36" i="1"/>
</calcChain>
</file>

<file path=xl/sharedStrings.xml><?xml version="1.0" encoding="utf-8"?>
<sst xmlns="http://schemas.openxmlformats.org/spreadsheetml/2006/main" count="15" uniqueCount="15">
  <si>
    <t>Individual Investment Value =</t>
  </si>
  <si>
    <t>Max Open Portfolios =</t>
  </si>
  <si>
    <t>Max Investment Risk =</t>
  </si>
  <si>
    <t>Portfolios</t>
  </si>
  <si>
    <t>Dates (close EOD)</t>
  </si>
  <si>
    <t>Cumulative Return</t>
  </si>
  <si>
    <t>Weekly Return</t>
  </si>
  <si>
    <t>Equity PNL</t>
  </si>
  <si>
    <t>Risk Free (Cash) Benchmark</t>
  </si>
  <si>
    <t>Total Portfolio Value</t>
  </si>
  <si>
    <t>Cash Liquidation</t>
  </si>
  <si>
    <t>Cumulative Sum</t>
  </si>
  <si>
    <t>Total</t>
  </si>
  <si>
    <t>Average</t>
  </si>
  <si>
    <t>Individual Non Overlapping Portfolio Returns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</si>
</sst>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\$* #,##0.00_);_(\$* \(#,##0.00\);_(\$* \-??_);_(@_)"/>
    <numFmt numFmtId="165" formatCode="\$#,##0.00_);[Red]&quot;($&quot;#,##0.00\)"/>
  </numFmts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mingoCode"/>
      <family val="3"/>
      <charset val="1"/>
    </font>
    <font>
      <sz val="11"/>
      <color rgb="FF000000"/>
      <name val="CamingoCode"/>
      <family val="3"/>
      <charset val="1"/>
    </font>
    <font>
      <i/>
      <sz val="8"/>
      <color rgb="FF000000"/>
      <name val="CamingoCode"/>
      <family val="3"/>
      <charset val="1"/>
    </font>
    <font>
      <b/>
      <i/>
      <sz val="11"/>
      <color rgb="FF000000"/>
      <name val="CamingoCode"/>
      <family val="3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5" fillId="0" borderId="0" applyBorder="0" applyProtection="0"/>
    <xf numFmtId="9" fontId="5" fillId="0" borderId="0" applyBorder="0" applyProtection="0"/>
  </cellStyleXfs>
  <cellXfs count="37">
    <xf numFmtId="0" fontId="0" fillId="0" borderId="0" xfId="0"/>
    <xf numFmtId="0" fontId="0" fillId="0" borderId="0" xfId="0" applyFont="1"/>
    <xf numFmtId="0" fontId="0" fillId="0" borderId="0" xfId="0" applyFont="1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2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2" fillId="0" borderId="0" xfId="0" applyNumberFormat="1" applyFont="1"/>
    <xf numFmtId="10" fontId="2" fillId="0" borderId="0" xfId="2" applyNumberFormat="1" applyFont="1" applyBorder="1" applyAlignment="1" applyProtection="1">
      <alignment horizontal="center"/>
    </xf>
    <xf numFmtId="10" fontId="1" fillId="0" borderId="0" xfId="2" applyNumberFormat="1" applyFont="1" applyBorder="1" applyAlignment="1" applyProtection="1">
      <alignment horizontal="center" vertical="center"/>
    </xf>
    <xf numFmtId="165" fontId="2" fillId="0" borderId="0" xfId="0" applyNumberFormat="1" applyFont="1" applyAlignment="1">
      <alignment horizontal="center"/>
    </xf>
    <xf numFmtId="164" fontId="2" fillId="0" borderId="0" xfId="0" applyNumberFormat="1" applyFont="1"/>
    <xf numFmtId="14" fontId="2" fillId="2" borderId="0" xfId="0" applyNumberFormat="1" applyFont="1" applyFill="1"/>
    <xf numFmtId="164" fontId="2" fillId="0" borderId="3" xfId="0" applyNumberFormat="1" applyFont="1" applyBorder="1"/>
    <xf numFmtId="164" fontId="2" fillId="0" borderId="3" xfId="0" applyNumberFormat="1" applyFont="1" applyBorder="1"/>
    <xf numFmtId="164" fontId="2" fillId="0" borderId="0" xfId="0" applyNumberFormat="1" applyFont="1" applyBorder="1"/>
    <xf numFmtId="0" fontId="1" fillId="0" borderId="4" xfId="0" applyFont="1" applyBorder="1"/>
    <xf numFmtId="10" fontId="2" fillId="0" borderId="4" xfId="2" applyNumberFormat="1" applyFont="1" applyBorder="1" applyAlignment="1" applyProtection="1">
      <alignment horizontal="center"/>
    </xf>
    <xf numFmtId="10" fontId="1" fillId="0" borderId="4" xfId="2" applyNumberFormat="1" applyFont="1" applyBorder="1" applyAlignment="1" applyProtection="1">
      <alignment horizontal="center" vertical="center"/>
    </xf>
    <xf numFmtId="164" fontId="1" fillId="0" borderId="4" xfId="0" applyNumberFormat="1" applyFont="1" applyBorder="1" applyAlignment="1">
      <alignment vertical="center"/>
    </xf>
    <xf numFmtId="164" fontId="2" fillId="0" borderId="4" xfId="0" applyNumberFormat="1" applyFont="1" applyBorder="1"/>
    <xf numFmtId="0" fontId="2" fillId="0" borderId="4" xfId="0" applyFont="1" applyBorder="1"/>
    <xf numFmtId="14" fontId="2" fillId="0" borderId="4" xfId="0" applyNumberFormat="1" applyFont="1" applyBorder="1"/>
    <xf numFmtId="164" fontId="2" fillId="0" borderId="4" xfId="0" applyNumberFormat="1" applyFont="1" applyBorder="1"/>
    <xf numFmtId="164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0" fontId="1" fillId="0" borderId="0" xfId="0" applyNumberFormat="1" applyFont="1" applyAlignment="1">
      <alignment horizontal="center" vertical="center"/>
    </xf>
    <xf numFmtId="164" fontId="1" fillId="0" borderId="0" xfId="1" applyFont="1" applyBorder="1" applyAlignment="1" applyProtection="1">
      <alignment horizontal="center" vertical="center"/>
    </xf>
    <xf numFmtId="0" fontId="3" fillId="0" borderId="0" xfId="0" applyFont="1" applyAlignment="1">
      <alignment vertical="center" wrapText="1"/>
    </xf>
    <xf numFmtId="10" fontId="4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14" fontId="2" fillId="3" borderId="0" xfId="0" applyNumberFormat="1" applyFont="1" applyFill="1"/>
    <xf numFmtId="0" fontId="1" fillId="0" borderId="1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5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rgb="FFFFFFFF"/>
        </patternFill>
      </fill>
    </dxf>
    <dxf>
      <font>
        <b/>
        <i val="0"/>
        <color rgb="FF548235"/>
      </font>
    </dxf>
    <dxf>
      <font>
        <color rgb="FF9C0006"/>
      </font>
    </dxf>
    <dxf>
      <font>
        <b/>
        <i val="0"/>
        <color rgb="FFC00000"/>
      </font>
    </dxf>
    <dxf>
      <font>
        <b/>
        <i val="0"/>
        <strike val="0"/>
        <color rgb="FFC00000"/>
      </font>
      <fill>
        <patternFill>
          <bgColor rgb="FFFFFF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rgb="FFFFFFFF"/>
        </patternFill>
      </fill>
    </dxf>
    <dxf>
      <font>
        <b/>
        <i val="0"/>
        <color rgb="FF548235"/>
      </font>
    </dxf>
    <dxf>
      <font>
        <color rgb="FF9C0006"/>
      </font>
    </dxf>
    <dxf>
      <font>
        <b/>
        <i val="0"/>
        <color rgb="FFC00000"/>
      </font>
    </dxf>
    <dxf>
      <font>
        <b/>
        <i val="0"/>
        <strike val="0"/>
        <color rgb="FFC00000"/>
      </font>
      <fill>
        <patternFill>
          <bgColor rgb="FFFFFF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rgb="FFFFFFFF"/>
        </patternFill>
      </fill>
    </dxf>
    <dxf>
      <font>
        <b/>
        <i val="0"/>
        <color rgb="FF548235"/>
      </font>
    </dxf>
    <dxf>
      <font>
        <color rgb="FF9C0006"/>
      </font>
    </dxf>
    <dxf>
      <font>
        <b/>
        <i val="0"/>
        <color rgb="FFC00000"/>
      </font>
    </dxf>
    <dxf>
      <font>
        <b/>
        <i val="0"/>
        <strike val="0"/>
        <color rgb="FFC00000"/>
      </font>
      <fill>
        <patternFill>
          <bgColor rgb="FFFFFF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rgb="FFFFFFFF"/>
        </patternFill>
      </fill>
    </dxf>
    <dxf>
      <font>
        <b/>
        <i val="0"/>
        <color rgb="FF548235"/>
      </font>
    </dxf>
    <dxf>
      <font>
        <color rgb="FF9C0006"/>
      </font>
    </dxf>
    <dxf>
      <font>
        <b/>
        <i val="0"/>
        <color rgb="FFC00000"/>
      </font>
    </dxf>
    <dxf>
      <font>
        <b/>
        <i val="0"/>
        <strike val="0"/>
        <color rgb="FFC00000"/>
      </font>
      <fill>
        <patternFill>
          <bgColor rgb="FFFFFF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rgb="FFFFFFFF"/>
        </patternFill>
      </fill>
    </dxf>
    <dxf>
      <font>
        <b/>
        <i val="0"/>
        <color rgb="FF548235"/>
      </font>
    </dxf>
    <dxf>
      <font>
        <color rgb="FF9C0006"/>
      </font>
    </dxf>
    <dxf>
      <font>
        <b/>
        <i val="0"/>
        <color rgb="FFC00000"/>
      </font>
    </dxf>
    <dxf>
      <font>
        <b/>
        <i val="0"/>
        <strike val="0"/>
        <color rgb="FFC00000"/>
      </font>
      <fill>
        <patternFill>
          <bgColor rgb="FFFFFF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rgb="FFFFFFFF"/>
        </patternFill>
      </fill>
    </dxf>
    <dxf>
      <font>
        <b/>
        <i val="0"/>
        <color rgb="FF548235"/>
      </font>
    </dxf>
    <dxf>
      <font>
        <color rgb="FF9C0006"/>
      </font>
    </dxf>
    <dxf>
      <font>
        <b/>
        <i val="0"/>
        <color rgb="FFC00000"/>
      </font>
    </dxf>
    <dxf>
      <font>
        <b/>
        <i val="0"/>
        <strike val="0"/>
        <color rgb="FFC00000"/>
      </font>
      <fill>
        <patternFill>
          <bgColor rgb="FFFFFF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rgb="FFFFFFFF"/>
        </patternFill>
      </fill>
    </dxf>
    <dxf>
      <font>
        <b/>
        <i val="0"/>
        <color rgb="FF548235"/>
      </font>
    </dxf>
    <dxf>
      <font>
        <color rgb="FF9C0006"/>
      </font>
    </dxf>
    <dxf>
      <font>
        <b/>
        <i val="0"/>
        <color rgb="FFC00000"/>
      </font>
    </dxf>
    <dxf>
      <font>
        <b/>
        <i val="0"/>
        <strike val="0"/>
        <color rgb="FFC00000"/>
      </font>
      <fill>
        <patternFill>
          <bgColor rgb="FFFFFF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rgb="FFFFFFFF"/>
        </patternFill>
      </fill>
    </dxf>
    <dxf>
      <font>
        <b/>
        <i val="0"/>
        <color rgb="FF548235"/>
      </font>
    </dxf>
    <dxf>
      <font>
        <color rgb="FF9C0006"/>
      </font>
    </dxf>
    <dxf>
      <font>
        <b/>
        <i val="0"/>
        <color rgb="FFC00000"/>
      </font>
    </dxf>
    <dxf>
      <font>
        <b/>
        <i val="0"/>
        <strike val="0"/>
        <color rgb="FFC00000"/>
      </font>
      <fill>
        <patternFill>
          <bgColor rgb="FFFFFFF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548235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M37"/>
  <sheetViews>
    <sheetView windowProtection="1" showGridLines="0" tabSelected="1" zoomScale="85" zoomScaleNormal="85" workbookViewId="0">
      <pane xSplit="8" ySplit="5" topLeftCell="I6" activePane="bottomRight" state="frozen"/>
      <selection pane="topRight" activeCell="AC1" sqref="AC1"/>
      <selection pane="bottomLeft" activeCell="A9" sqref="A9"/>
      <selection pane="bottomRight" activeCell="K37" sqref="K37"/>
    </sheetView>
  </sheetViews>
  <sheetFormatPr defaultRowHeight="15" x14ac:dyDescent="0.25"/>
  <cols>
    <col min="1" max="3" width="13" style="1"/>
    <col min="4" max="7" width="18.7109375" style="1"/>
    <col min="8" max="8" width="16.5703125" style="1"/>
    <col min="9" max="9" width="21.140625" style="1"/>
    <col min="10" max="14" width="18.7109375" style="1"/>
    <col min="15" max="15" width="18.7109375" style="2"/>
    <col min="16" max="30" width="18.7109375" style="1"/>
    <col min="31" max="31" width="18.42578125" style="1" bestFit="1" customWidth="1"/>
    <col min="32" max="32" width="18.7109375" style="1"/>
    <col min="33" max="33" width="19.140625" style="1" bestFit="1" customWidth="1"/>
    <col min="34" max="34" width="16.5703125" style="2" bestFit="1" customWidth="1"/>
    <col min="35" max="35" width="19.140625" style="2" bestFit="1" customWidth="1"/>
    <col min="36" max="36" width="16.140625" style="1"/>
    <col min="37" max="37" width="13.5703125" style="1"/>
    <col min="38" max="1027" width="9.140625" style="1"/>
  </cols>
  <sheetData>
    <row r="1" spans="1:1026" ht="16.5" x14ac:dyDescent="0.3">
      <c r="A1" s="36" t="s">
        <v>0</v>
      </c>
      <c r="B1" s="36"/>
      <c r="C1" s="36"/>
      <c r="D1" s="3">
        <v>1000000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</row>
    <row r="2" spans="1:1026" ht="16.5" x14ac:dyDescent="0.3">
      <c r="A2" s="36" t="s">
        <v>1</v>
      </c>
      <c r="B2" s="36"/>
      <c r="C2" s="36"/>
      <c r="D2" s="4">
        <v>4</v>
      </c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</row>
    <row r="3" spans="1:1026" ht="16.5" x14ac:dyDescent="0.3">
      <c r="A3" s="36" t="s">
        <v>2</v>
      </c>
      <c r="B3" s="36"/>
      <c r="C3" s="36"/>
      <c r="D3" s="3">
        <f>D2*D1</f>
        <v>4000000</v>
      </c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</row>
    <row r="4" spans="1:1026" ht="16.5" x14ac:dyDescent="0.3">
      <c r="A4"/>
      <c r="B4"/>
      <c r="C4"/>
      <c r="D4"/>
      <c r="E4"/>
      <c r="F4"/>
      <c r="G4"/>
      <c r="H4"/>
      <c r="I4" s="5" t="s">
        <v>3</v>
      </c>
      <c r="J4"/>
      <c r="K4"/>
      <c r="L4"/>
      <c r="M4"/>
      <c r="N4" s="6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</row>
    <row r="5" spans="1:1026" s="5" customFormat="1" ht="49.5" x14ac:dyDescent="0.25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/>
      <c r="I5" s="7">
        <v>1</v>
      </c>
      <c r="J5" s="7">
        <v>2</v>
      </c>
      <c r="K5" s="7">
        <v>3</v>
      </c>
      <c r="L5" s="7">
        <v>4</v>
      </c>
      <c r="M5" s="7">
        <v>5</v>
      </c>
      <c r="N5" s="7">
        <v>6</v>
      </c>
      <c r="O5" s="8">
        <v>7</v>
      </c>
      <c r="P5" s="7">
        <v>8</v>
      </c>
      <c r="Q5" s="7">
        <v>9</v>
      </c>
      <c r="R5" s="7">
        <v>10</v>
      </c>
      <c r="S5" s="7">
        <v>11</v>
      </c>
      <c r="T5" s="7">
        <v>12</v>
      </c>
      <c r="U5" s="7">
        <v>13</v>
      </c>
      <c r="V5" s="7">
        <v>14</v>
      </c>
      <c r="W5" s="7">
        <v>15</v>
      </c>
      <c r="X5" s="7">
        <v>16</v>
      </c>
      <c r="Y5" s="7">
        <v>17</v>
      </c>
      <c r="Z5" s="7">
        <v>18</v>
      </c>
      <c r="AA5" s="7">
        <v>19</v>
      </c>
      <c r="AB5" s="7">
        <v>20</v>
      </c>
      <c r="AC5" s="7">
        <v>21</v>
      </c>
      <c r="AD5" s="7">
        <v>22</v>
      </c>
      <c r="AE5" s="7">
        <v>23</v>
      </c>
      <c r="AF5" s="7">
        <v>24</v>
      </c>
      <c r="AG5" s="7">
        <v>25</v>
      </c>
      <c r="AH5" s="8">
        <v>26</v>
      </c>
      <c r="AI5" s="8">
        <v>27</v>
      </c>
      <c r="AJ5" s="7">
        <v>28</v>
      </c>
    </row>
    <row r="6" spans="1:1026" ht="7.5" customHeight="1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 s="9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</row>
    <row r="7" spans="1:1026" ht="16.5" x14ac:dyDescent="0.3">
      <c r="A7" s="10">
        <v>42373</v>
      </c>
      <c r="B7" s="11"/>
      <c r="C7" s="12">
        <f t="shared" ref="C7:C32" si="0">D7/E7</f>
        <v>9.8586999999999525E-4</v>
      </c>
      <c r="D7" s="13">
        <f t="shared" ref="D7:D32" si="1">F7-E7</f>
        <v>985.86999999999534</v>
      </c>
      <c r="E7" s="6">
        <f>1000000</f>
        <v>1000000</v>
      </c>
      <c r="F7" s="6">
        <f>SUM(I7:AE7)</f>
        <v>1000985.87</v>
      </c>
      <c r="G7" s="6"/>
      <c r="H7" s="6"/>
      <c r="I7" s="6">
        <v>1000985.87</v>
      </c>
      <c r="J7" s="6"/>
      <c r="K7" s="6"/>
      <c r="L7" s="6"/>
      <c r="M7" s="6"/>
      <c r="N7" s="6"/>
      <c r="O7" s="14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14"/>
      <c r="AI7" s="14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</row>
    <row r="8" spans="1:1026" ht="16.5" x14ac:dyDescent="0.3">
      <c r="A8" s="10">
        <v>42380</v>
      </c>
      <c r="B8" s="11">
        <f>SUM(C7:C8)</f>
        <v>4.1428050000000514E-3</v>
      </c>
      <c r="C8" s="12">
        <f t="shared" si="0"/>
        <v>3.156935000000056E-3</v>
      </c>
      <c r="D8" s="13">
        <f t="shared" si="1"/>
        <v>6313.8700000001118</v>
      </c>
      <c r="E8" s="6">
        <f>2000000</f>
        <v>2000000</v>
      </c>
      <c r="F8" s="6">
        <f>SUM(I8:AE8)</f>
        <v>2006313.87</v>
      </c>
      <c r="G8" s="6"/>
      <c r="H8" s="6"/>
      <c r="I8" s="6">
        <v>1005349.15</v>
      </c>
      <c r="J8" s="6">
        <v>1000964.72</v>
      </c>
      <c r="K8" s="6"/>
      <c r="L8" s="6"/>
      <c r="M8" s="6"/>
      <c r="N8" s="6"/>
      <c r="O8" s="14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14"/>
      <c r="AI8" s="14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</row>
    <row r="9" spans="1:1026" ht="16.5" x14ac:dyDescent="0.3">
      <c r="A9" s="15">
        <v>42388</v>
      </c>
      <c r="B9" s="11">
        <f t="shared" ref="B9:B32" si="2">SUM(B8,C9)</f>
        <v>7.6921350000001259E-3</v>
      </c>
      <c r="C9" s="12">
        <f t="shared" si="0"/>
        <v>3.5493300000000744E-3</v>
      </c>
      <c r="D9" s="13">
        <f t="shared" si="1"/>
        <v>10647.990000000224</v>
      </c>
      <c r="E9" s="6">
        <f>3000000</f>
        <v>3000000</v>
      </c>
      <c r="F9" s="6">
        <f>SUM(I9:AE9)</f>
        <v>3010647.99</v>
      </c>
      <c r="G9" s="6"/>
      <c r="H9" s="6"/>
      <c r="I9" s="6">
        <v>1014720.3</v>
      </c>
      <c r="J9" s="6">
        <v>996901.69</v>
      </c>
      <c r="K9" s="6">
        <v>999026</v>
      </c>
      <c r="L9" s="6"/>
      <c r="M9" s="6"/>
      <c r="N9" s="6"/>
      <c r="O9" s="14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14"/>
      <c r="AI9" s="14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</row>
    <row r="10" spans="1:1026" ht="16.5" x14ac:dyDescent="0.3">
      <c r="A10" s="10">
        <v>42394</v>
      </c>
      <c r="B10" s="11">
        <f t="shared" si="2"/>
        <v>8.9611750000001631E-3</v>
      </c>
      <c r="C10" s="12">
        <f t="shared" si="0"/>
        <v>1.2690400000000372E-3</v>
      </c>
      <c r="D10" s="13">
        <f t="shared" si="1"/>
        <v>5076.160000000149</v>
      </c>
      <c r="E10" s="6">
        <f t="shared" ref="E10:E34" si="3">4000000</f>
        <v>4000000</v>
      </c>
      <c r="F10" s="6">
        <f>SUM(I10:AE10)</f>
        <v>4005076.16</v>
      </c>
      <c r="G10" s="6"/>
      <c r="H10" s="6"/>
      <c r="I10" s="6">
        <v>1011050.9</v>
      </c>
      <c r="J10" s="6">
        <v>997314.36</v>
      </c>
      <c r="K10" s="6">
        <v>999997.64</v>
      </c>
      <c r="L10" s="6">
        <v>996713.26</v>
      </c>
      <c r="M10" s="6"/>
      <c r="N10" s="6"/>
      <c r="O10" s="14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14"/>
      <c r="AI10" s="14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</row>
    <row r="11" spans="1:1026" ht="16.5" x14ac:dyDescent="0.3">
      <c r="A11" s="10">
        <v>42401</v>
      </c>
      <c r="B11" s="11">
        <f t="shared" si="2"/>
        <v>1.2168317500000237E-2</v>
      </c>
      <c r="C11" s="12">
        <f t="shared" si="0"/>
        <v>3.2071425000000744E-3</v>
      </c>
      <c r="D11" s="13">
        <f t="shared" si="1"/>
        <v>12828.570000000298</v>
      </c>
      <c r="E11" s="6">
        <f t="shared" si="3"/>
        <v>4000000</v>
      </c>
      <c r="F11" s="6">
        <f t="shared" ref="F11:F29" si="4">SUM(I11:AE11)-G11</f>
        <v>4012828.5700000003</v>
      </c>
      <c r="G11" s="6">
        <f>I11</f>
        <v>1012729.42</v>
      </c>
      <c r="H11" s="6"/>
      <c r="I11" s="16">
        <v>1012729.42</v>
      </c>
      <c r="J11" s="6">
        <v>999137.07</v>
      </c>
      <c r="K11" s="6">
        <v>1003388.5</v>
      </c>
      <c r="L11" s="6">
        <v>1010896.17</v>
      </c>
      <c r="M11" s="6">
        <v>999406.83</v>
      </c>
      <c r="N11" s="6"/>
      <c r="O11" s="14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14"/>
      <c r="AI11" s="14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</row>
    <row r="12" spans="1:1026" ht="16.5" x14ac:dyDescent="0.3">
      <c r="A12" s="10">
        <v>42408</v>
      </c>
      <c r="B12" s="11">
        <f t="shared" si="2"/>
        <v>1.725344500000018E-2</v>
      </c>
      <c r="C12" s="12">
        <f t="shared" si="0"/>
        <v>5.0851274999999443E-3</v>
      </c>
      <c r="D12" s="13">
        <f t="shared" si="1"/>
        <v>20340.509999999776</v>
      </c>
      <c r="E12" s="6">
        <f t="shared" si="3"/>
        <v>4000000</v>
      </c>
      <c r="F12" s="6">
        <f t="shared" si="4"/>
        <v>4020340.51</v>
      </c>
      <c r="G12" s="6">
        <f>J12</f>
        <v>996438.25</v>
      </c>
      <c r="H12" s="6"/>
      <c r="I12" s="6"/>
      <c r="J12" s="16">
        <v>996438.25</v>
      </c>
      <c r="K12" s="6">
        <v>1014680.77</v>
      </c>
      <c r="L12" s="6">
        <v>996151.96</v>
      </c>
      <c r="M12" s="6">
        <v>1009783.53</v>
      </c>
      <c r="N12" s="6">
        <v>999724.25</v>
      </c>
      <c r="O12" s="14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14"/>
      <c r="AI12" s="14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</row>
    <row r="13" spans="1:1026" ht="16.5" x14ac:dyDescent="0.3">
      <c r="A13" s="15">
        <v>42416</v>
      </c>
      <c r="B13" s="11">
        <f t="shared" si="2"/>
        <v>2.2002770000000248E-2</v>
      </c>
      <c r="C13" s="12">
        <f t="shared" si="0"/>
        <v>4.7493250000000698E-3</v>
      </c>
      <c r="D13" s="13">
        <f t="shared" si="1"/>
        <v>18997.300000000279</v>
      </c>
      <c r="E13" s="6">
        <f t="shared" si="3"/>
        <v>4000000</v>
      </c>
      <c r="F13" s="6">
        <f t="shared" si="4"/>
        <v>4018997.3000000003</v>
      </c>
      <c r="G13" s="6">
        <f>K13</f>
        <v>1012426.48</v>
      </c>
      <c r="H13" s="6"/>
      <c r="I13" s="6"/>
      <c r="J13" s="6"/>
      <c r="K13" s="16">
        <v>1012426.48</v>
      </c>
      <c r="L13" s="6">
        <v>1007061.88</v>
      </c>
      <c r="M13" s="6">
        <v>1007436.6</v>
      </c>
      <c r="N13" s="6">
        <v>1004177.81</v>
      </c>
      <c r="O13" s="14">
        <v>1000321.01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14"/>
      <c r="AI13" s="14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</row>
    <row r="14" spans="1:1026" ht="16.5" x14ac:dyDescent="0.3">
      <c r="A14" s="10">
        <v>42422</v>
      </c>
      <c r="B14" s="11">
        <f t="shared" si="2"/>
        <v>2.2648167500000212E-2</v>
      </c>
      <c r="C14" s="12">
        <f t="shared" si="0"/>
        <v>6.4539749999996279E-4</v>
      </c>
      <c r="D14" s="13">
        <f t="shared" si="1"/>
        <v>2581.589999999851</v>
      </c>
      <c r="E14" s="6">
        <f t="shared" si="3"/>
        <v>4000000</v>
      </c>
      <c r="F14" s="6">
        <f t="shared" si="4"/>
        <v>4002581.59</v>
      </c>
      <c r="G14" s="6">
        <f>L14</f>
        <v>1006201.79</v>
      </c>
      <c r="H14" s="6"/>
      <c r="I14" s="6"/>
      <c r="J14" s="6"/>
      <c r="K14" s="6"/>
      <c r="L14" s="16">
        <v>1006201.79</v>
      </c>
      <c r="M14" s="6">
        <v>1009859.79</v>
      </c>
      <c r="N14" s="6">
        <v>994092.79</v>
      </c>
      <c r="O14" s="14">
        <v>999536.93</v>
      </c>
      <c r="P14" s="6">
        <v>999092.08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14"/>
      <c r="AI14" s="14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</row>
    <row r="15" spans="1:1026" ht="16.5" x14ac:dyDescent="0.3">
      <c r="A15" s="10">
        <v>42429</v>
      </c>
      <c r="B15" s="11">
        <f t="shared" si="2"/>
        <v>1.9982002500000408E-2</v>
      </c>
      <c r="C15" s="12">
        <f t="shared" si="0"/>
        <v>-2.6661649999998043E-3</v>
      </c>
      <c r="D15" s="13">
        <f t="shared" si="1"/>
        <v>-10664.659999999218</v>
      </c>
      <c r="E15" s="6">
        <f t="shared" si="3"/>
        <v>4000000</v>
      </c>
      <c r="F15" s="6">
        <f t="shared" si="4"/>
        <v>3989335.3400000008</v>
      </c>
      <c r="G15" s="6">
        <f>M15</f>
        <v>1009990.3</v>
      </c>
      <c r="H15" s="6"/>
      <c r="I15" s="6"/>
      <c r="J15" s="6"/>
      <c r="K15" s="6"/>
      <c r="L15" s="6"/>
      <c r="M15" s="16">
        <v>1009990.3</v>
      </c>
      <c r="N15" s="6">
        <v>993836.38</v>
      </c>
      <c r="O15" s="14">
        <v>994209</v>
      </c>
      <c r="P15" s="6">
        <v>1002789.94</v>
      </c>
      <c r="Q15" s="6">
        <v>998500.02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14"/>
      <c r="AI15" s="14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</row>
    <row r="16" spans="1:1026" ht="16.5" x14ac:dyDescent="0.3">
      <c r="A16" s="10">
        <v>42436</v>
      </c>
      <c r="B16" s="11">
        <f t="shared" si="2"/>
        <v>2.3280320000000413E-2</v>
      </c>
      <c r="C16" s="12">
        <f t="shared" si="0"/>
        <v>3.2983175000000048E-3</v>
      </c>
      <c r="D16" s="13">
        <f t="shared" si="1"/>
        <v>13193.270000000019</v>
      </c>
      <c r="E16" s="6">
        <f t="shared" si="3"/>
        <v>4000000</v>
      </c>
      <c r="F16" s="6">
        <f t="shared" si="4"/>
        <v>4013193.27</v>
      </c>
      <c r="G16" s="6">
        <f>N16</f>
        <v>976030.1</v>
      </c>
      <c r="H16" s="6"/>
      <c r="I16" s="6"/>
      <c r="J16" s="6"/>
      <c r="K16" s="6"/>
      <c r="L16" s="6"/>
      <c r="M16" s="6"/>
      <c r="N16" s="16">
        <v>976030.1</v>
      </c>
      <c r="O16" s="14">
        <v>999396.67</v>
      </c>
      <c r="P16" s="6">
        <v>1011156.47</v>
      </c>
      <c r="Q16" s="6">
        <v>1002068.67</v>
      </c>
      <c r="R16" s="6">
        <v>1000571.46</v>
      </c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14"/>
      <c r="AI16" s="14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</row>
    <row r="17" spans="1:1026" ht="16.5" x14ac:dyDescent="0.3">
      <c r="A17" s="10">
        <v>42443</v>
      </c>
      <c r="B17" s="11">
        <f t="shared" si="2"/>
        <v>2.6667612500000396E-2</v>
      </c>
      <c r="C17" s="12">
        <f t="shared" si="0"/>
        <v>3.3872924999999812E-3</v>
      </c>
      <c r="D17" s="13">
        <f t="shared" si="1"/>
        <v>13549.169999999925</v>
      </c>
      <c r="E17" s="6">
        <f t="shared" si="3"/>
        <v>4000000</v>
      </c>
      <c r="F17" s="6">
        <f t="shared" si="4"/>
        <v>4013549.17</v>
      </c>
      <c r="G17" s="6">
        <f>O17</f>
        <v>997746.5</v>
      </c>
      <c r="H17" s="6"/>
      <c r="I17" s="6"/>
      <c r="J17" s="6"/>
      <c r="K17" s="6"/>
      <c r="L17" s="6"/>
      <c r="M17" s="6"/>
      <c r="N17" s="6"/>
      <c r="O17" s="17">
        <v>997746.5</v>
      </c>
      <c r="P17" s="6">
        <v>1012931.36</v>
      </c>
      <c r="Q17" s="6">
        <v>1003772.3</v>
      </c>
      <c r="R17" s="6">
        <v>997107.71</v>
      </c>
      <c r="S17" s="6">
        <v>999737.8</v>
      </c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14"/>
      <c r="AI17" s="14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</row>
    <row r="18" spans="1:1026" ht="16.5" x14ac:dyDescent="0.3">
      <c r="A18" s="10">
        <v>42450</v>
      </c>
      <c r="B18" s="11">
        <f t="shared" si="2"/>
        <v>2.4466002500000292E-2</v>
      </c>
      <c r="C18" s="12">
        <f t="shared" si="0"/>
        <v>-2.2016100000001025E-3</v>
      </c>
      <c r="D18" s="13">
        <f t="shared" si="1"/>
        <v>-8806.4400000004098</v>
      </c>
      <c r="E18" s="6">
        <f t="shared" si="3"/>
        <v>4000000</v>
      </c>
      <c r="F18" s="6">
        <f t="shared" si="4"/>
        <v>3991193.5599999996</v>
      </c>
      <c r="G18" s="6">
        <f>P18</f>
        <v>1010379</v>
      </c>
      <c r="H18" s="6"/>
      <c r="I18" s="6"/>
      <c r="J18" s="6"/>
      <c r="K18" s="6"/>
      <c r="L18" s="6"/>
      <c r="M18" s="6"/>
      <c r="N18" s="6"/>
      <c r="O18" s="14"/>
      <c r="P18" s="16">
        <v>1010379</v>
      </c>
      <c r="Q18" s="6">
        <v>1007654.16</v>
      </c>
      <c r="R18" s="6">
        <v>989899.5</v>
      </c>
      <c r="S18" s="6">
        <v>995045.97</v>
      </c>
      <c r="T18" s="6">
        <v>998593.93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14"/>
      <c r="AI18" s="14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</row>
    <row r="19" spans="1:1026" ht="16.5" x14ac:dyDescent="0.3">
      <c r="A19" s="10">
        <v>42457</v>
      </c>
      <c r="B19" s="11">
        <f t="shared" si="2"/>
        <v>1.8034305000000281E-2</v>
      </c>
      <c r="C19" s="12">
        <f t="shared" si="0"/>
        <v>-6.4316975000000094E-3</v>
      </c>
      <c r="D19" s="13">
        <f t="shared" si="1"/>
        <v>-25726.790000000037</v>
      </c>
      <c r="E19" s="6">
        <f t="shared" si="3"/>
        <v>4000000</v>
      </c>
      <c r="F19" s="6">
        <f t="shared" si="4"/>
        <v>3974273.21</v>
      </c>
      <c r="G19" s="6">
        <f>Q19</f>
        <v>1010073.74</v>
      </c>
      <c r="H19" s="6"/>
      <c r="I19" s="6"/>
      <c r="J19" s="6"/>
      <c r="K19" s="6"/>
      <c r="L19" s="6"/>
      <c r="M19" s="6"/>
      <c r="N19" s="6"/>
      <c r="O19" s="14"/>
      <c r="P19" s="6"/>
      <c r="Q19" s="16">
        <f>1010073.74</f>
        <v>1010073.74</v>
      </c>
      <c r="R19" s="6">
        <v>986519.76</v>
      </c>
      <c r="S19" s="6">
        <v>990565.9</v>
      </c>
      <c r="T19" s="6">
        <v>998799.64</v>
      </c>
      <c r="U19" s="6">
        <v>998387.91</v>
      </c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14"/>
      <c r="AI19" s="14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</row>
    <row r="20" spans="1:1026" ht="16.5" x14ac:dyDescent="0.3">
      <c r="A20" s="10">
        <v>42464</v>
      </c>
      <c r="B20" s="11">
        <f t="shared" si="2"/>
        <v>1.8795795000000157E-2</v>
      </c>
      <c r="C20" s="12">
        <f t="shared" si="0"/>
        <v>7.6148999999987432E-4</v>
      </c>
      <c r="D20" s="13">
        <f t="shared" si="1"/>
        <v>3045.9599999994971</v>
      </c>
      <c r="E20" s="6">
        <f t="shared" si="3"/>
        <v>4000000</v>
      </c>
      <c r="F20" s="6">
        <f t="shared" si="4"/>
        <v>4003045.9599999995</v>
      </c>
      <c r="G20" s="6">
        <f>R20</f>
        <v>984924.86</v>
      </c>
      <c r="H20" s="6"/>
      <c r="I20" s="6"/>
      <c r="J20" s="6"/>
      <c r="K20" s="6"/>
      <c r="L20" s="6"/>
      <c r="M20" s="6"/>
      <c r="N20" s="6"/>
      <c r="O20" s="14"/>
      <c r="P20" s="6"/>
      <c r="Q20" s="6"/>
      <c r="R20" s="16">
        <v>984924.86</v>
      </c>
      <c r="S20" s="6">
        <v>991763.73</v>
      </c>
      <c r="T20" s="6">
        <v>1008546.29</v>
      </c>
      <c r="U20" s="6">
        <v>1005266.97</v>
      </c>
      <c r="V20" s="6">
        <v>997468.97</v>
      </c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14"/>
      <c r="AI20" s="14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</row>
    <row r="21" spans="1:1026" ht="16.5" x14ac:dyDescent="0.3">
      <c r="A21" s="10">
        <v>42471</v>
      </c>
      <c r="B21" s="11">
        <f t="shared" si="2"/>
        <v>2.8145932499999991E-2</v>
      </c>
      <c r="C21" s="12">
        <f t="shared" si="0"/>
        <v>9.3501374999998364E-3</v>
      </c>
      <c r="D21" s="13">
        <f t="shared" si="1"/>
        <v>37400.549999999348</v>
      </c>
      <c r="E21" s="6">
        <f t="shared" si="3"/>
        <v>4000000</v>
      </c>
      <c r="F21" s="6">
        <f t="shared" si="4"/>
        <v>4037400.5499999993</v>
      </c>
      <c r="G21" s="6">
        <f>S21</f>
        <v>992290.4</v>
      </c>
      <c r="H21" s="6"/>
      <c r="I21" s="6"/>
      <c r="J21" s="6"/>
      <c r="K21" s="6"/>
      <c r="L21" s="6"/>
      <c r="M21" s="6"/>
      <c r="N21" s="6"/>
      <c r="O21" s="14"/>
      <c r="P21" s="6"/>
      <c r="Q21" s="6"/>
      <c r="R21" s="6"/>
      <c r="S21" s="16">
        <v>992290.4</v>
      </c>
      <c r="T21" s="6">
        <v>1015514.87</v>
      </c>
      <c r="U21" s="6">
        <v>1008551.2</v>
      </c>
      <c r="V21" s="6">
        <v>1016483.54</v>
      </c>
      <c r="W21" s="6">
        <v>996850.94</v>
      </c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14"/>
      <c r="AI21" s="14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</row>
    <row r="22" spans="1:1026" ht="16.5" x14ac:dyDescent="0.3">
      <c r="A22" s="10">
        <v>42478</v>
      </c>
      <c r="B22" s="11">
        <f t="shared" si="2"/>
        <v>3.8441397499999842E-2</v>
      </c>
      <c r="C22" s="12">
        <f t="shared" si="0"/>
        <v>1.0295464999999851E-2</v>
      </c>
      <c r="D22" s="13">
        <f t="shared" si="1"/>
        <v>41181.859999999404</v>
      </c>
      <c r="E22" s="6">
        <f t="shared" si="3"/>
        <v>4000000</v>
      </c>
      <c r="F22" s="6">
        <f t="shared" si="4"/>
        <v>4041181.8599999994</v>
      </c>
      <c r="G22" s="6">
        <f>T22</f>
        <v>1016695.29</v>
      </c>
      <c r="H22" s="6"/>
      <c r="I22" s="6"/>
      <c r="J22" s="6"/>
      <c r="K22" s="6"/>
      <c r="L22" s="6"/>
      <c r="M22" s="6"/>
      <c r="N22" s="6"/>
      <c r="O22" s="14"/>
      <c r="P22" s="6"/>
      <c r="Q22" s="6"/>
      <c r="R22" s="6"/>
      <c r="S22" s="6"/>
      <c r="T22" s="16">
        <f>1016695.29</f>
        <v>1016695.29</v>
      </c>
      <c r="U22" s="6">
        <v>1012165.11</v>
      </c>
      <c r="V22" s="6">
        <v>1020098.7</v>
      </c>
      <c r="W22" s="6">
        <v>1009747.39</v>
      </c>
      <c r="X22" s="6">
        <v>999170.66</v>
      </c>
      <c r="Y22" s="6"/>
      <c r="Z22" s="6"/>
      <c r="AA22" s="6"/>
      <c r="AB22" s="6"/>
      <c r="AC22" s="6"/>
      <c r="AD22" s="6"/>
      <c r="AE22" s="6"/>
      <c r="AF22" s="6"/>
      <c r="AG22" s="6"/>
      <c r="AH22" s="14"/>
      <c r="AI22" s="14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</row>
    <row r="23" spans="1:1026" ht="16.5" x14ac:dyDescent="0.3">
      <c r="A23" s="10">
        <v>42485</v>
      </c>
      <c r="B23" s="11">
        <f t="shared" si="2"/>
        <v>4.6307384999999888E-2</v>
      </c>
      <c r="C23" s="12">
        <f t="shared" si="0"/>
        <v>7.8659875000000462E-3</v>
      </c>
      <c r="D23" s="13">
        <f t="shared" si="1"/>
        <v>31463.950000000186</v>
      </c>
      <c r="E23" s="6">
        <f t="shared" si="3"/>
        <v>4000000</v>
      </c>
      <c r="F23" s="6">
        <f t="shared" si="4"/>
        <v>4031463.95</v>
      </c>
      <c r="G23" s="6">
        <f>U23</f>
        <v>1012135.92</v>
      </c>
      <c r="H23" s="6"/>
      <c r="I23" s="6"/>
      <c r="J23" s="6"/>
      <c r="K23" s="6"/>
      <c r="L23" s="6"/>
      <c r="M23" s="6"/>
      <c r="N23" s="6"/>
      <c r="O23" s="14"/>
      <c r="P23" s="6"/>
      <c r="Q23" s="6"/>
      <c r="R23" s="6"/>
      <c r="S23" s="6"/>
      <c r="T23" s="6"/>
      <c r="U23" s="16">
        <v>1012135.92</v>
      </c>
      <c r="V23" s="6">
        <v>1025756.32</v>
      </c>
      <c r="W23" s="6">
        <v>1009202.14</v>
      </c>
      <c r="X23" s="6">
        <v>999426.39</v>
      </c>
      <c r="Y23" s="6">
        <v>997079.1</v>
      </c>
      <c r="Z23" s="6"/>
      <c r="AA23" s="6"/>
      <c r="AB23" s="6"/>
      <c r="AC23" s="6"/>
      <c r="AD23" s="6"/>
      <c r="AE23" s="6"/>
      <c r="AF23" s="6"/>
      <c r="AG23" s="6"/>
      <c r="AH23" s="14"/>
      <c r="AI23" s="14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</row>
    <row r="24" spans="1:1026" ht="16.5" x14ac:dyDescent="0.3">
      <c r="A24" s="10">
        <v>42492</v>
      </c>
      <c r="B24" s="11">
        <f t="shared" si="2"/>
        <v>5.7445929999999812E-2</v>
      </c>
      <c r="C24" s="12">
        <f t="shared" si="0"/>
        <v>1.1138544999999925E-2</v>
      </c>
      <c r="D24" s="13">
        <f t="shared" si="1"/>
        <v>44554.179999999702</v>
      </c>
      <c r="E24" s="6">
        <f t="shared" si="3"/>
        <v>4000000</v>
      </c>
      <c r="F24" s="6">
        <f t="shared" si="4"/>
        <v>4044554.1799999997</v>
      </c>
      <c r="G24" s="6">
        <f>V24</f>
        <v>1024291.34</v>
      </c>
      <c r="H24" s="6"/>
      <c r="I24" s="6"/>
      <c r="J24" s="6"/>
      <c r="K24" s="6"/>
      <c r="L24" s="6"/>
      <c r="M24" s="6"/>
      <c r="N24" s="6"/>
      <c r="O24" s="14"/>
      <c r="P24" s="6"/>
      <c r="Q24" s="6"/>
      <c r="R24" s="6"/>
      <c r="S24" s="6"/>
      <c r="T24" s="6"/>
      <c r="U24" s="6"/>
      <c r="V24" s="16">
        <v>1024291.34</v>
      </c>
      <c r="W24" s="6">
        <v>1012334.94</v>
      </c>
      <c r="X24" s="6">
        <v>1005133.46</v>
      </c>
      <c r="Y24" s="6">
        <v>1025852.88</v>
      </c>
      <c r="Z24" s="6">
        <v>1001232.9</v>
      </c>
      <c r="AA24" s="6"/>
      <c r="AB24" s="6"/>
      <c r="AC24" s="6"/>
      <c r="AD24" s="6"/>
      <c r="AE24" s="6"/>
      <c r="AF24" s="6"/>
      <c r="AG24" s="6"/>
      <c r="AH24" s="14"/>
      <c r="AI24" s="14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</row>
    <row r="25" spans="1:1026" ht="16.5" x14ac:dyDescent="0.3">
      <c r="A25" s="10">
        <v>42499</v>
      </c>
      <c r="B25" s="11">
        <f t="shared" si="2"/>
        <v>6.7558012499999709E-2</v>
      </c>
      <c r="C25" s="12">
        <f t="shared" si="0"/>
        <v>1.0112082499999902E-2</v>
      </c>
      <c r="D25" s="13">
        <f t="shared" si="1"/>
        <v>40448.329999999609</v>
      </c>
      <c r="E25" s="6">
        <f t="shared" si="3"/>
        <v>4000000</v>
      </c>
      <c r="F25" s="6">
        <f t="shared" si="4"/>
        <v>4040448.3299999996</v>
      </c>
      <c r="G25" s="6">
        <f>W25</f>
        <v>1011665.36</v>
      </c>
      <c r="H25" s="6"/>
      <c r="I25" s="6"/>
      <c r="J25" s="6"/>
      <c r="K25" s="6"/>
      <c r="L25" s="6"/>
      <c r="M25" s="6"/>
      <c r="N25" s="6"/>
      <c r="O25" s="14"/>
      <c r="P25" s="6"/>
      <c r="Q25" s="6"/>
      <c r="R25" s="6"/>
      <c r="S25" s="6"/>
      <c r="T25" s="6"/>
      <c r="U25" s="6"/>
      <c r="V25" s="6"/>
      <c r="W25" s="16">
        <v>1011665.36</v>
      </c>
      <c r="X25" s="6">
        <v>1004512.04</v>
      </c>
      <c r="Y25" s="6">
        <v>1027593.31</v>
      </c>
      <c r="Z25" s="6">
        <v>1008710.63</v>
      </c>
      <c r="AA25" s="6">
        <v>999632.35</v>
      </c>
      <c r="AB25" s="6"/>
      <c r="AC25" s="6"/>
      <c r="AD25" s="6"/>
      <c r="AE25" s="6"/>
      <c r="AF25" s="6"/>
      <c r="AG25" s="6"/>
      <c r="AH25" s="14"/>
      <c r="AI25" s="14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</row>
    <row r="26" spans="1:1026" ht="16.5" x14ac:dyDescent="0.3">
      <c r="A26" s="10">
        <v>42506</v>
      </c>
      <c r="B26" s="11">
        <f t="shared" si="2"/>
        <v>7.7784939999999705E-2</v>
      </c>
      <c r="C26" s="12">
        <f t="shared" si="0"/>
        <v>1.0226927499999991E-2</v>
      </c>
      <c r="D26" s="13">
        <f t="shared" si="1"/>
        <v>40907.709999999963</v>
      </c>
      <c r="E26" s="6">
        <f t="shared" si="3"/>
        <v>4000000</v>
      </c>
      <c r="F26" s="6">
        <f t="shared" si="4"/>
        <v>4040907.71</v>
      </c>
      <c r="G26" s="6">
        <f>X26</f>
        <v>1006745.51</v>
      </c>
      <c r="H26" s="6"/>
      <c r="I26" s="6"/>
      <c r="J26" s="6"/>
      <c r="K26" s="6"/>
      <c r="L26" s="6"/>
      <c r="M26" s="6"/>
      <c r="N26" s="6"/>
      <c r="O26" s="14"/>
      <c r="P26" s="6"/>
      <c r="Q26" s="6"/>
      <c r="R26" s="6"/>
      <c r="S26" s="6"/>
      <c r="T26" s="6"/>
      <c r="U26" s="6"/>
      <c r="V26" s="6"/>
      <c r="W26" s="6"/>
      <c r="X26" s="16">
        <v>1006745.51</v>
      </c>
      <c r="Y26" s="6">
        <v>1031807.12</v>
      </c>
      <c r="Z26" s="6">
        <v>1004304.4</v>
      </c>
      <c r="AA26" s="6">
        <v>1004284.02</v>
      </c>
      <c r="AB26" s="6">
        <v>1000512.17</v>
      </c>
      <c r="AC26" s="6"/>
      <c r="AD26" s="6"/>
      <c r="AE26" s="6"/>
      <c r="AF26" s="6"/>
      <c r="AG26" s="6"/>
      <c r="AH26" s="14"/>
      <c r="AI26" s="14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</row>
    <row r="27" spans="1:1026" ht="16.5" x14ac:dyDescent="0.3">
      <c r="A27" s="10">
        <v>42513</v>
      </c>
      <c r="B27" s="11">
        <f t="shared" si="2"/>
        <v>8.3123412499999508E-2</v>
      </c>
      <c r="C27" s="12">
        <f t="shared" si="0"/>
        <v>5.3384724999997997E-3</v>
      </c>
      <c r="D27" s="13">
        <f t="shared" si="1"/>
        <v>21353.889999999199</v>
      </c>
      <c r="E27" s="6">
        <f t="shared" si="3"/>
        <v>4000000</v>
      </c>
      <c r="F27" s="6">
        <f t="shared" si="4"/>
        <v>4021353.8899999992</v>
      </c>
      <c r="G27" s="6">
        <f>Y27</f>
        <v>1033562.18</v>
      </c>
      <c r="H27" s="6"/>
      <c r="I27" s="6"/>
      <c r="J27" s="6"/>
      <c r="K27" s="6"/>
      <c r="L27" s="6"/>
      <c r="M27" s="6"/>
      <c r="N27" s="6"/>
      <c r="O27" s="14"/>
      <c r="P27" s="6"/>
      <c r="Q27" s="6"/>
      <c r="R27" s="6"/>
      <c r="S27" s="6"/>
      <c r="T27" s="6"/>
      <c r="U27" s="6"/>
      <c r="V27" s="6"/>
      <c r="W27" s="6"/>
      <c r="X27" s="6"/>
      <c r="Y27" s="16">
        <v>1033562.18</v>
      </c>
      <c r="Z27" s="6">
        <v>1003695.64</v>
      </c>
      <c r="AA27" s="6">
        <v>1007460.85</v>
      </c>
      <c r="AB27" s="6">
        <v>1009274.26</v>
      </c>
      <c r="AC27" s="6">
        <v>1000923.14</v>
      </c>
      <c r="AD27" s="6"/>
      <c r="AE27" s="6"/>
      <c r="AF27" s="6"/>
      <c r="AG27" s="6"/>
      <c r="AH27" s="14"/>
      <c r="AI27" s="14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</row>
    <row r="28" spans="1:1026" ht="16.5" x14ac:dyDescent="0.3">
      <c r="A28" s="15">
        <v>42521</v>
      </c>
      <c r="B28" s="11">
        <f t="shared" si="2"/>
        <v>8.616618499999959E-2</v>
      </c>
      <c r="C28" s="12">
        <f t="shared" si="0"/>
        <v>3.0427725000000791E-3</v>
      </c>
      <c r="D28" s="13">
        <f t="shared" si="1"/>
        <v>12171.090000000317</v>
      </c>
      <c r="E28" s="6">
        <f t="shared" si="3"/>
        <v>4000000</v>
      </c>
      <c r="F28" s="6">
        <f t="shared" si="4"/>
        <v>4012171.0900000003</v>
      </c>
      <c r="G28" s="6">
        <f>Z28</f>
        <v>1004708.73</v>
      </c>
      <c r="H28" s="6"/>
      <c r="I28" s="6"/>
      <c r="J28" s="6"/>
      <c r="K28" s="6"/>
      <c r="L28" s="6"/>
      <c r="M28" s="6"/>
      <c r="N28" s="6"/>
      <c r="O28" s="14"/>
      <c r="P28" s="6"/>
      <c r="Q28" s="6"/>
      <c r="R28" s="6"/>
      <c r="S28" s="6"/>
      <c r="T28" s="6"/>
      <c r="U28" s="6"/>
      <c r="V28" s="6"/>
      <c r="W28" s="6"/>
      <c r="X28" s="6"/>
      <c r="Y28" s="6"/>
      <c r="Z28" s="16">
        <v>1004708.73</v>
      </c>
      <c r="AA28" s="6">
        <v>1007217.06</v>
      </c>
      <c r="AB28" s="6">
        <v>1007845.41</v>
      </c>
      <c r="AC28" s="6">
        <v>998693.45</v>
      </c>
      <c r="AD28" s="6">
        <v>998415.17</v>
      </c>
      <c r="AE28" s="6"/>
      <c r="AF28" s="6"/>
      <c r="AG28" s="6"/>
      <c r="AH28" s="14"/>
      <c r="AI28" s="14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</row>
    <row r="29" spans="1:1026" ht="16.5" x14ac:dyDescent="0.3">
      <c r="A29" s="10">
        <v>42527</v>
      </c>
      <c r="B29" s="11">
        <f t="shared" si="2"/>
        <v>8.847073249999958E-2</v>
      </c>
      <c r="C29" s="12">
        <f t="shared" si="0"/>
        <v>2.304547499999986E-3</v>
      </c>
      <c r="D29" s="13">
        <f t="shared" si="1"/>
        <v>9218.1899999999441</v>
      </c>
      <c r="E29" s="6">
        <f t="shared" si="3"/>
        <v>4000000</v>
      </c>
      <c r="F29" s="6">
        <f t="shared" si="4"/>
        <v>4009218.19</v>
      </c>
      <c r="G29" s="6">
        <f>AA29</f>
        <v>1005670.57</v>
      </c>
      <c r="H29" s="10"/>
      <c r="I29" s="6"/>
      <c r="J29" s="6"/>
      <c r="K29" s="6"/>
      <c r="L29" s="6"/>
      <c r="M29" s="6"/>
      <c r="N29" s="6"/>
      <c r="O29" s="14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16">
        <v>1005670.57</v>
      </c>
      <c r="AB29" s="6">
        <v>1009409.02</v>
      </c>
      <c r="AC29" s="6">
        <v>995595.89</v>
      </c>
      <c r="AD29" s="6">
        <v>1005768.84</v>
      </c>
      <c r="AE29" s="6">
        <v>998444.44</v>
      </c>
      <c r="AF29" s="6"/>
      <c r="AG29" s="6"/>
      <c r="AH29" s="14"/>
      <c r="AI29" s="14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</row>
    <row r="30" spans="1:1026" ht="16.5" x14ac:dyDescent="0.3">
      <c r="A30" s="10">
        <v>42534</v>
      </c>
      <c r="B30" s="11">
        <f t="shared" si="2"/>
        <v>8.8556979999999758E-2</v>
      </c>
      <c r="C30" s="12">
        <f t="shared" si="0"/>
        <v>8.624750000017229E-5</v>
      </c>
      <c r="D30" s="13">
        <f t="shared" si="1"/>
        <v>344.99000000068918</v>
      </c>
      <c r="E30" s="6">
        <f t="shared" si="3"/>
        <v>4000000</v>
      </c>
      <c r="F30" s="6">
        <f>SUM(I30:AF30)-G30</f>
        <v>4000344.9900000007</v>
      </c>
      <c r="G30" s="6">
        <f>AB30</f>
        <v>1012491.06</v>
      </c>
      <c r="H30" s="10"/>
      <c r="I30" s="6"/>
      <c r="J30" s="6"/>
      <c r="K30" s="6"/>
      <c r="L30" s="6"/>
      <c r="M30" s="6"/>
      <c r="N30" s="6"/>
      <c r="O30" s="14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18"/>
      <c r="AB30" s="16">
        <f>AVERAGE(1012348.56,1012633.56)</f>
        <v>1012491.06</v>
      </c>
      <c r="AC30" s="6">
        <v>1002699.91</v>
      </c>
      <c r="AD30" s="6">
        <v>1003287.31</v>
      </c>
      <c r="AE30" s="6">
        <v>995000.91</v>
      </c>
      <c r="AF30" s="6">
        <v>999356.86</v>
      </c>
      <c r="AG30" s="6"/>
      <c r="AH30" s="14"/>
      <c r="AI30" s="14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</row>
    <row r="31" spans="1:1026" ht="16.5" x14ac:dyDescent="0.3">
      <c r="A31" s="10">
        <v>42541</v>
      </c>
      <c r="B31" s="11">
        <f t="shared" si="2"/>
        <v>8.8625277499999863E-2</v>
      </c>
      <c r="C31" s="12">
        <f t="shared" si="0"/>
        <v>6.8297500000102452E-5</v>
      </c>
      <c r="D31" s="13">
        <f t="shared" si="1"/>
        <v>273.19000000040978</v>
      </c>
      <c r="E31" s="6">
        <f t="shared" si="3"/>
        <v>4000000</v>
      </c>
      <c r="F31" s="6">
        <f>SUM(I31:AJ31)-G31</f>
        <v>4000273.1900000004</v>
      </c>
      <c r="G31" s="6">
        <f>AC31</f>
        <v>1000771.21</v>
      </c>
      <c r="H31" s="10"/>
      <c r="I31" s="6"/>
      <c r="J31" s="6"/>
      <c r="K31" s="6"/>
      <c r="L31" s="6"/>
      <c r="M31" s="6"/>
      <c r="N31" s="6"/>
      <c r="O31" s="14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18"/>
      <c r="AB31" s="18"/>
      <c r="AC31" s="16">
        <v>1000771.21</v>
      </c>
      <c r="AD31" s="6">
        <v>1004526.67</v>
      </c>
      <c r="AE31" s="6">
        <v>993212.87</v>
      </c>
      <c r="AF31" s="6">
        <v>1002619</v>
      </c>
      <c r="AG31" s="6">
        <v>999914.65</v>
      </c>
      <c r="AH31" s="14"/>
      <c r="AI31" s="14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</row>
    <row r="32" spans="1:1026" ht="17.25" thickBot="1" x14ac:dyDescent="0.35">
      <c r="A32" s="10">
        <v>42548</v>
      </c>
      <c r="B32" s="11">
        <f t="shared" si="2"/>
        <v>8.8809369999999888E-2</v>
      </c>
      <c r="C32" s="12">
        <f t="shared" si="0"/>
        <v>1.8409250000002794E-4</v>
      </c>
      <c r="D32" s="13">
        <f t="shared" si="1"/>
        <v>736.37000000011176</v>
      </c>
      <c r="E32" s="6">
        <f t="shared" si="3"/>
        <v>4000000</v>
      </c>
      <c r="F32" s="6">
        <f>SUM(I32:AJ32)-G32</f>
        <v>4000736.37</v>
      </c>
      <c r="G32" s="6">
        <f>AD32</f>
        <v>1002254.7</v>
      </c>
      <c r="H32" s="10"/>
      <c r="I32" s="6"/>
      <c r="J32" s="6"/>
      <c r="K32" s="6"/>
      <c r="L32" s="6"/>
      <c r="M32" s="6"/>
      <c r="N32" s="6"/>
      <c r="O32" s="14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18"/>
      <c r="AB32" s="18"/>
      <c r="AC32" s="18"/>
      <c r="AD32" s="16">
        <v>1002254.7</v>
      </c>
      <c r="AE32" s="6">
        <v>998488.13</v>
      </c>
      <c r="AF32" s="6">
        <v>1008046.14</v>
      </c>
      <c r="AG32" s="6">
        <v>1001127.16</v>
      </c>
      <c r="AH32" s="14">
        <v>993074.94</v>
      </c>
      <c r="AI32" s="14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</row>
    <row r="33" spans="1:1027" ht="17.25" thickBot="1" x14ac:dyDescent="0.35">
      <c r="A33" s="35">
        <v>42556</v>
      </c>
      <c r="B33" s="11">
        <f t="shared" ref="B33" si="5">SUM(B32,C33)</f>
        <v>9.0928199999999848E-2</v>
      </c>
      <c r="C33" s="12">
        <f t="shared" ref="C33" si="6">D33/E33</f>
        <v>2.1188299999999583E-3</v>
      </c>
      <c r="D33" s="13">
        <f t="shared" ref="D33" si="7">F33-E33</f>
        <v>8475.3199999998324</v>
      </c>
      <c r="E33" s="14">
        <f t="shared" si="3"/>
        <v>4000000</v>
      </c>
      <c r="F33" s="14">
        <f>SUM(I33:AJ33)-G33</f>
        <v>4008475.32</v>
      </c>
      <c r="G33" s="14">
        <f>AE33</f>
        <v>1002047.43</v>
      </c>
      <c r="H33" s="10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8"/>
      <c r="AB33" s="18"/>
      <c r="AC33" s="18"/>
      <c r="AD33" s="18"/>
      <c r="AE33" s="17">
        <v>1002047.43</v>
      </c>
      <c r="AF33" s="14">
        <v>1009032.07</v>
      </c>
      <c r="AG33" s="14">
        <v>1003961.69</v>
      </c>
      <c r="AH33" s="14">
        <v>995486.37</v>
      </c>
      <c r="AI33" s="14">
        <v>999995.19</v>
      </c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  <c r="AMM33" s="2"/>
    </row>
    <row r="34" spans="1:1027" ht="17.25" thickBot="1" x14ac:dyDescent="0.35">
      <c r="A34" s="10">
        <v>42563</v>
      </c>
      <c r="B34" s="11">
        <f t="shared" ref="B34" si="8">SUM(B33,C34)</f>
        <v>9.1521897499999852E-2</v>
      </c>
      <c r="C34" s="12">
        <f t="shared" ref="C34" si="9">D34/E34</f>
        <v>5.936975000000093E-4</v>
      </c>
      <c r="D34" s="13">
        <f t="shared" ref="D34" si="10">F34-E34</f>
        <v>2374.7900000000373</v>
      </c>
      <c r="E34" s="14">
        <f t="shared" si="3"/>
        <v>4000000</v>
      </c>
      <c r="F34" s="14">
        <f>SUM(I34:AJ34)-G34</f>
        <v>4002374.79</v>
      </c>
      <c r="G34" s="14">
        <f>AF34</f>
        <v>1007824.95</v>
      </c>
      <c r="H34" s="10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8"/>
      <c r="AB34" s="18"/>
      <c r="AC34" s="18"/>
      <c r="AD34" s="18"/>
      <c r="AE34" s="18"/>
      <c r="AF34" s="17">
        <v>1007824.95</v>
      </c>
      <c r="AG34" s="14">
        <v>999808.31</v>
      </c>
      <c r="AH34" s="14">
        <v>996775.07</v>
      </c>
      <c r="AI34" s="14">
        <v>1006459.24</v>
      </c>
      <c r="AJ34" s="14">
        <v>999332.17</v>
      </c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 s="2"/>
    </row>
    <row r="35" spans="1:1027" ht="16.5" x14ac:dyDescent="0.3">
      <c r="A35"/>
      <c r="B35" s="10"/>
      <c r="C35" s="10"/>
      <c r="D35" s="10"/>
      <c r="E35" s="10"/>
      <c r="F35" s="10"/>
      <c r="G35" s="10"/>
      <c r="H35" s="10"/>
      <c r="I35" s="6"/>
      <c r="J35" s="6"/>
      <c r="K35" s="6"/>
      <c r="L35" s="6"/>
      <c r="M35" s="6"/>
      <c r="N35" s="6"/>
      <c r="O35" s="14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14"/>
      <c r="AI35" s="14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</row>
    <row r="36" spans="1:1027" s="24" customFormat="1" ht="19.5" customHeight="1" x14ac:dyDescent="0.3">
      <c r="A36" s="19" t="s">
        <v>11</v>
      </c>
      <c r="B36" s="20"/>
      <c r="C36" s="21">
        <f>SUM(C7:C35)</f>
        <v>9.1521897499999852E-2</v>
      </c>
      <c r="D36" s="22">
        <f>SUM(D7:D35)</f>
        <v>353266.77999999921</v>
      </c>
      <c r="E36" s="23"/>
      <c r="H36" s="25"/>
      <c r="I36" s="23"/>
      <c r="J36" s="23"/>
      <c r="K36" s="23"/>
      <c r="L36" s="23"/>
      <c r="M36" s="23"/>
      <c r="N36" s="23"/>
      <c r="O36" s="26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6"/>
      <c r="AI36" s="26"/>
      <c r="AJ36" s="23"/>
      <c r="AK36" s="27" t="s">
        <v>12</v>
      </c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</row>
    <row r="37" spans="1:1027" s="29" customFormat="1" ht="38.25" x14ac:dyDescent="0.25">
      <c r="A37" s="28" t="s">
        <v>13</v>
      </c>
      <c r="C37" s="30">
        <f>AVERAGE(C7:C35)</f>
        <v>3.268639196428566E-3</v>
      </c>
      <c r="D37" s="31">
        <f>AVERAGE(D7:D35)</f>
        <v>12616.670714285687</v>
      </c>
      <c r="E37" s="31">
        <f>AVERAGE(E7:E35)</f>
        <v>3785714.2857142859</v>
      </c>
      <c r="H37" s="32" t="s">
        <v>14</v>
      </c>
      <c r="I37" s="12">
        <f>I11/$D$1-1</f>
        <v>1.2729420000000102E-2</v>
      </c>
      <c r="J37" s="12">
        <f>J12/D1-1</f>
        <v>-3.5617500000000302E-3</v>
      </c>
      <c r="K37" s="12">
        <f>K13/D1-1</f>
        <v>1.2426480000000018E-2</v>
      </c>
      <c r="L37" s="12">
        <f>L14/D1-1</f>
        <v>6.2017899999999848E-3</v>
      </c>
      <c r="M37" s="12">
        <f>M15/D1-1</f>
        <v>9.9903000000001185E-3</v>
      </c>
      <c r="N37" s="12">
        <f>N16/D1-1</f>
        <v>-2.3969899999999988E-2</v>
      </c>
      <c r="O37" s="12">
        <f>O17/D1-1</f>
        <v>-2.2535000000000194E-3</v>
      </c>
      <c r="P37" s="12">
        <f>P18/D1-1</f>
        <v>1.0378999999999916E-2</v>
      </c>
      <c r="Q37" s="12">
        <f>Q19/D1-1</f>
        <v>1.0073739999999942E-2</v>
      </c>
      <c r="R37" s="12">
        <f>R20/D1-1</f>
        <v>-1.5075139999999987E-2</v>
      </c>
      <c r="S37" s="12">
        <f>S21/D1-1</f>
        <v>-7.7095999999999831E-3</v>
      </c>
      <c r="T37" s="12">
        <f>T22/D1-1</f>
        <v>1.669529000000014E-2</v>
      </c>
      <c r="U37" s="12">
        <f>U23/D1-1</f>
        <v>1.2135919999999967E-2</v>
      </c>
      <c r="V37" s="12">
        <f>V24/D1-1</f>
        <v>2.4291339999999995E-2</v>
      </c>
      <c r="W37" s="12">
        <f>W25/D1-1</f>
        <v>1.1665360000000069E-2</v>
      </c>
      <c r="X37" s="12">
        <f>X26/D1-1</f>
        <v>6.7455100000000101E-3</v>
      </c>
      <c r="Y37" s="12">
        <f>Y27/D1-1</f>
        <v>3.3562180000000108E-2</v>
      </c>
      <c r="Z37" s="12">
        <f>Z28/$D$1-1</f>
        <v>4.7087299999999388E-3</v>
      </c>
      <c r="AA37" s="12">
        <f>AA29/$D$1-1</f>
        <v>5.6705699999999304E-3</v>
      </c>
      <c r="AB37" s="12">
        <f>AB30/$D$1-1</f>
        <v>1.2491060000000109E-2</v>
      </c>
      <c r="AC37" s="12">
        <f>AC31/$D$1-1</f>
        <v>7.7120999999991113E-4</v>
      </c>
      <c r="AD37" s="12">
        <f>AD32/$D$1-1</f>
        <v>2.2546999999999429E-3</v>
      </c>
      <c r="AE37" s="12">
        <f>AE33/$D$1-1</f>
        <v>2.0474299999999612E-3</v>
      </c>
      <c r="AF37" s="12">
        <f>AF34/$D$1-1</f>
        <v>7.8249500000000527E-3</v>
      </c>
      <c r="AG37" s="12">
        <f>AG34/$D$1-1</f>
        <v>-1.9168999999996661E-4</v>
      </c>
      <c r="AH37" s="12">
        <f>AH34/$D$1-1</f>
        <v>-3.2249300000000147E-3</v>
      </c>
      <c r="AI37" s="12">
        <f>AI34/$D$1-1</f>
        <v>6.4592400000000882E-3</v>
      </c>
      <c r="AJ37" s="12">
        <f>AJ34/$D$1-1</f>
        <v>-6.6782999999992487E-4</v>
      </c>
      <c r="AK37" s="33">
        <f>SUM(I37:AJ37)</f>
        <v>0.15246988000000039</v>
      </c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</sheetData>
  <mergeCells count="3">
    <mergeCell ref="A1:C1"/>
    <mergeCell ref="A2:C2"/>
    <mergeCell ref="A3:C3"/>
  </mergeCells>
  <conditionalFormatting sqref="I37:AF37">
    <cfRule type="cellIs" dxfId="55" priority="23" operator="lessThan">
      <formula>0</formula>
    </cfRule>
    <cfRule type="cellIs" dxfId="54" priority="24" operator="lessThan">
      <formula>0</formula>
    </cfRule>
    <cfRule type="cellIs" dxfId="53" priority="25" operator="lessThan">
      <formula>0</formula>
    </cfRule>
    <cfRule type="cellIs" dxfId="52" priority="26" operator="greaterThan">
      <formula>0</formula>
    </cfRule>
    <cfRule type="cellIs" dxfId="51" priority="27" operator="greaterThan">
      <formula>0</formula>
    </cfRule>
    <cfRule type="cellIs" dxfId="50" priority="28" operator="lessThan">
      <formula>0</formula>
    </cfRule>
    <cfRule type="cellIs" dxfId="49" priority="29" operator="greaterThan">
      <formula>0</formula>
    </cfRule>
  </conditionalFormatting>
  <conditionalFormatting sqref="C7:C34">
    <cfRule type="cellIs" dxfId="48" priority="30" operator="lessThan">
      <formula>0</formula>
    </cfRule>
    <cfRule type="cellIs" dxfId="47" priority="31" operator="lessThan">
      <formula>0</formula>
    </cfRule>
    <cfRule type="cellIs" dxfId="46" priority="32" operator="lessThan">
      <formula>0</formula>
    </cfRule>
    <cfRule type="cellIs" dxfId="45" priority="33" operator="greaterThan">
      <formula>0</formula>
    </cfRule>
    <cfRule type="cellIs" dxfId="44" priority="34" operator="greaterThan">
      <formula>0</formula>
    </cfRule>
    <cfRule type="cellIs" dxfId="43" priority="35" operator="lessThan">
      <formula>0</formula>
    </cfRule>
    <cfRule type="cellIs" dxfId="42" priority="36" operator="greaterThan">
      <formula>0</formula>
    </cfRule>
  </conditionalFormatting>
  <conditionalFormatting sqref="AJ37">
    <cfRule type="cellIs" dxfId="41" priority="37" operator="lessThan">
      <formula>0</formula>
    </cfRule>
    <cfRule type="cellIs" dxfId="40" priority="38" operator="lessThan">
      <formula>0</formula>
    </cfRule>
    <cfRule type="cellIs" dxfId="39" priority="39" operator="lessThan">
      <formula>0</formula>
    </cfRule>
    <cfRule type="cellIs" dxfId="38" priority="40" operator="greaterThan">
      <formula>0</formula>
    </cfRule>
    <cfRule type="cellIs" dxfId="37" priority="41" operator="greaterThan">
      <formula>0</formula>
    </cfRule>
    <cfRule type="cellIs" dxfId="36" priority="42" operator="lessThan">
      <formula>0</formula>
    </cfRule>
    <cfRule type="cellIs" dxfId="35" priority="43" operator="greaterThan">
      <formula>0</formula>
    </cfRule>
  </conditionalFormatting>
  <conditionalFormatting sqref="AG37">
    <cfRule type="cellIs" dxfId="34" priority="44" operator="lessThan">
      <formula>0</formula>
    </cfRule>
    <cfRule type="cellIs" dxfId="33" priority="45" operator="lessThan">
      <formula>0</formula>
    </cfRule>
    <cfRule type="cellIs" dxfId="32" priority="46" operator="lessThan">
      <formula>0</formula>
    </cfRule>
    <cfRule type="cellIs" dxfId="31" priority="47" operator="greaterThan">
      <formula>0</formula>
    </cfRule>
    <cfRule type="cellIs" dxfId="30" priority="48" operator="greaterThan">
      <formula>0</formula>
    </cfRule>
    <cfRule type="cellIs" dxfId="29" priority="49" operator="lessThan">
      <formula>0</formula>
    </cfRule>
    <cfRule type="cellIs" dxfId="28" priority="50" operator="greaterThan">
      <formula>0</formula>
    </cfRule>
  </conditionalFormatting>
  <conditionalFormatting sqref="AH37">
    <cfRule type="cellIs" dxfId="27" priority="8" operator="lessThan">
      <formula>0</formula>
    </cfRule>
    <cfRule type="cellIs" dxfId="26" priority="9" operator="lessThan">
      <formula>0</formula>
    </cfRule>
    <cfRule type="cellIs" dxfId="25" priority="10" operator="lessThan">
      <formula>0</formula>
    </cfRule>
    <cfRule type="cellIs" dxfId="24" priority="11" operator="greaterThan">
      <formula>0</formula>
    </cfRule>
    <cfRule type="cellIs" dxfId="23" priority="12" operator="greaterThan">
      <formula>0</formula>
    </cfRule>
    <cfRule type="cellIs" dxfId="22" priority="13" operator="lessThan">
      <formula>0</formula>
    </cfRule>
    <cfRule type="cellIs" dxfId="21" priority="14" operator="greaterThan">
      <formula>0</formula>
    </cfRule>
  </conditionalFormatting>
  <conditionalFormatting sqref="AI37">
    <cfRule type="cellIs" dxfId="20" priority="1" operator="lessThan">
      <formula>0</formula>
    </cfRule>
    <cfRule type="cellIs" dxfId="19" priority="2" operator="lessThan">
      <formula>0</formula>
    </cfRule>
    <cfRule type="cellIs" dxfId="18" priority="3" operator="lessThan">
      <formula>0</formula>
    </cfRule>
    <cfRule type="cellIs" dxfId="17" priority="4" operator="greaterThan">
      <formula>0</formula>
    </cfRule>
    <cfRule type="cellIs" dxfId="16" priority="5" operator="greaterThan">
      <formula>0</formula>
    </cfRule>
    <cfRule type="cellIs" dxfId="15" priority="6" operator="lessThan">
      <formula>0</formula>
    </cfRule>
    <cfRule type="cellIs" dxfId="14" priority="7" operator="greaterThan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BCR_BlackArbs</cp:lastModifiedBy>
  <cp:revision>3</cp:revision>
  <dcterms:created xsi:type="dcterms:W3CDTF">2016-06-22T01:10:56Z</dcterms:created>
  <dcterms:modified xsi:type="dcterms:W3CDTF">2016-07-13T03:04:44Z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